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Mode d’emploi" sheetId="1" state="visible" r:id="rId1"/>
    <sheet name="Plan de charge" sheetId="2" state="visible" r:id="rId2"/>
  </sheets>
  <definedNames>
    <definedName name="_xlnm.Print_Area" localSheetId="0">'Mode d’emploi'!$A$1:$B$22</definedName>
  </definedNames>
  <calcPr calcId="124519" fullCalcOnLoad="1"/>
</workbook>
</file>

<file path=xl/styles.xml><?xml version="1.0" encoding="utf-8"?>
<styleSheet xmlns="http://schemas.openxmlformats.org/spreadsheetml/2006/main">
  <numFmts count="4">
    <numFmt numFmtId="164" formatCode="yyyy-mm-dd"/>
    <numFmt numFmtId="165" formatCode="DD/MM/YYYY"/>
    <numFmt numFmtId="166" formatCode="DD/MM"/>
    <numFmt numFmtId="167" formatCode="0.0;-0.0;&quot;&quot;"/>
  </numFmts>
  <fonts count="14">
    <font>
      <name val="Calibri"/>
      <family val="2"/>
      <color theme="1"/>
      <sz val="11"/>
      <scheme val="minor"/>
    </font>
    <font>
      <name val="Arial"/>
      <b val="1"/>
      <color rgb="00242954"/>
      <sz val="16"/>
    </font>
    <font>
      <name val="Arial"/>
      <b val="1"/>
      <color rgb="00242954"/>
      <sz val="10"/>
    </font>
    <font>
      <name val="Arial"/>
      <b val="1"/>
      <color rgb="00FFFFFF"/>
      <sz val="10"/>
    </font>
    <font>
      <name val="Arial"/>
      <color rgb="00242954"/>
      <sz val="10"/>
    </font>
    <font>
      <name val="Arial"/>
      <color rgb="005B6178"/>
      <sz val="10"/>
    </font>
    <font>
      <name val="Arial"/>
      <i val="1"/>
      <color rgb="005B6178"/>
      <sz val="9"/>
    </font>
    <font>
      <name val="Arial"/>
      <b val="1"/>
      <color rgb="00242954"/>
      <sz val="18"/>
    </font>
    <font>
      <name val="Arial"/>
      <color rgb="005B6178"/>
      <sz val="11"/>
    </font>
    <font>
      <name val="Arial"/>
      <b val="1"/>
      <color rgb="00FFFFFF"/>
      <sz val="12"/>
    </font>
    <font>
      <name val="Arial"/>
      <b val="1"/>
      <color rgb="001E6B45"/>
      <sz val="10"/>
    </font>
    <font>
      <name val="Arial"/>
      <b val="1"/>
      <color rgb="008A5A00"/>
      <sz val="10"/>
    </font>
    <font>
      <name val="Arial"/>
      <b val="1"/>
      <color rgb="00A12A1C"/>
      <sz val="10"/>
    </font>
    <font>
      <name val="Arial"/>
      <b val="1"/>
      <color rgb="006C84F0"/>
      <sz val="10"/>
      <u val="single"/>
    </font>
  </fonts>
  <fills count="10">
    <fill>
      <patternFill/>
    </fill>
    <fill>
      <patternFill patternType="gray125"/>
    </fill>
    <fill>
      <patternFill patternType="solid">
        <fgColor rgb="00FF6B5B"/>
        <bgColor rgb="00FF6B5B"/>
      </patternFill>
    </fill>
    <fill>
      <patternFill patternType="solid">
        <fgColor rgb="00EEF1FC"/>
        <bgColor rgb="00EEF1FC"/>
      </patternFill>
    </fill>
    <fill>
      <patternFill patternType="solid">
        <fgColor rgb="00242954"/>
        <bgColor rgb="00242954"/>
      </patternFill>
    </fill>
    <fill>
      <patternFill patternType="solid">
        <fgColor rgb="006C84F0"/>
        <bgColor rgb="006C84F0"/>
      </patternFill>
    </fill>
    <fill>
      <patternFill patternType="solid">
        <fgColor rgb="00C0CCE4"/>
        <bgColor rgb="00C0CCE4"/>
      </patternFill>
    </fill>
    <fill>
      <patternFill patternType="solid">
        <fgColor rgb="00D8F0E2"/>
        <bgColor rgb="00D8F0E2"/>
      </patternFill>
    </fill>
    <fill>
      <patternFill patternType="solid">
        <fgColor rgb="00FFE9B8"/>
        <bgColor rgb="00FFE9B8"/>
      </patternFill>
    </fill>
    <fill>
      <patternFill patternType="solid">
        <fgColor rgb="00FFD6D0"/>
        <bgColor rgb="00FFD6D0"/>
      </patternFill>
    </fill>
  </fills>
  <borders count="2">
    <border>
      <left/>
      <right/>
      <top/>
      <bottom/>
      <diagonal/>
    </border>
    <border>
      <left style="thin">
        <color rgb="00D5DAEC"/>
      </left>
      <right style="thin">
        <color rgb="00D5DAEC"/>
      </right>
      <top style="thin">
        <color rgb="00D5DAEC"/>
      </top>
      <bottom style="thin">
        <color rgb="00D5DAEC"/>
      </bottom>
    </border>
  </borders>
  <cellStyleXfs count="1">
    <xf numFmtId="0" fontId="0" fillId="0" borderId="0"/>
  </cellStyleXfs>
  <cellXfs count="31">
    <xf numFmtId="0" fontId="0" fillId="0" borderId="0" pivotButton="0" quotePrefix="0" xfId="0"/>
    <xf numFmtId="0" fontId="0" fillId="2" borderId="0" pivotButton="0" quotePrefix="0" xfId="0"/>
    <xf numFmtId="0" fontId="7"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5" borderId="0" applyAlignment="1" pivotButton="0" quotePrefix="0" xfId="0">
      <alignment horizontal="left" vertical="center" indent="1"/>
    </xf>
    <xf numFmtId="0" fontId="4" fillId="0" borderId="0" applyAlignment="1" pivotButton="0" quotePrefix="0" xfId="0">
      <alignment horizontal="left" vertical="center" wrapText="1"/>
    </xf>
    <xf numFmtId="0" fontId="10" fillId="7" borderId="0" applyAlignment="1" pivotButton="0" quotePrefix="0" xfId="0">
      <alignment horizontal="left" vertical="center" wrapText="1"/>
    </xf>
    <xf numFmtId="0" fontId="11" fillId="8" borderId="0" applyAlignment="1" pivotButton="0" quotePrefix="0" xfId="0">
      <alignment horizontal="left" vertical="center" wrapText="1"/>
    </xf>
    <xf numFmtId="0" fontId="12" fillId="9" borderId="0" applyAlignment="1" pivotButton="0" quotePrefix="0" xfId="0">
      <alignment horizontal="left" vertical="center" wrapText="1"/>
    </xf>
    <xf numFmtId="0" fontId="13" fillId="0" borderId="0" applyAlignment="1" pivotButton="0" quotePrefix="0" xfId="0">
      <alignment horizontal="left" vertical="center" wrapText="1"/>
    </xf>
    <xf numFmtId="0" fontId="6" fillId="0" borderId="0" pivotButton="0" quotePrefix="0" xfId="0"/>
    <xf numFmtId="0" fontId="1" fillId="0" borderId="0" applyAlignment="1" pivotButton="0" quotePrefix="0" xfId="0">
      <alignment vertical="center"/>
    </xf>
    <xf numFmtId="0" fontId="2" fillId="0" borderId="0" applyAlignment="1" pivotButton="0" quotePrefix="0" xfId="0">
      <alignment horizontal="right" vertical="center"/>
    </xf>
    <xf numFmtId="165" fontId="2" fillId="3" borderId="1" applyAlignment="1" pivotButton="0" quotePrefix="0" xfId="0">
      <alignment horizontal="center" vertical="center"/>
    </xf>
    <xf numFmtId="1" fontId="2" fillId="3" borderId="1" applyAlignment="1" pivotButton="0" quotePrefix="0" xfId="0">
      <alignment horizontal="center" vertical="center"/>
    </xf>
    <xf numFmtId="9" fontId="2" fillId="3" borderId="1" applyAlignment="1" pivotButton="0" quotePrefix="0" xfId="0">
      <alignment horizontal="center" vertical="center"/>
    </xf>
    <xf numFmtId="0" fontId="3" fillId="4" borderId="0" applyAlignment="1" pivotButton="0" quotePrefix="0" xfId="0">
      <alignment horizontal="left" vertical="center" indent="1"/>
    </xf>
    <xf numFmtId="0" fontId="3" fillId="4" borderId="0" applyAlignment="1" pivotButton="0" quotePrefix="0" xfId="0">
      <alignment horizontal="center" vertical="center"/>
    </xf>
    <xf numFmtId="166" fontId="3" fillId="4" borderId="0" applyAlignment="1" pivotButton="0" quotePrefix="0" xfId="0">
      <alignment horizontal="center" vertical="center"/>
    </xf>
    <xf numFmtId="0" fontId="3" fillId="5" borderId="0" applyAlignment="1" pivotButton="0" quotePrefix="0" xfId="0">
      <alignment horizontal="left" vertical="center" indent="1"/>
    </xf>
    <xf numFmtId="0" fontId="3" fillId="5" borderId="0" pivotButton="0" quotePrefix="0" xfId="0"/>
    <xf numFmtId="0" fontId="2" fillId="6" borderId="1" applyAlignment="1" pivotButton="0" quotePrefix="0" xfId="0">
      <alignment horizontal="center" vertical="center"/>
    </xf>
    <xf numFmtId="0" fontId="4" fillId="3" borderId="1" applyAlignment="1" pivotButton="0" quotePrefix="0" xfId="0">
      <alignment horizontal="left" vertical="center" wrapText="1"/>
    </xf>
    <xf numFmtId="9" fontId="4" fillId="3" borderId="1" applyAlignment="1" pivotButton="0" quotePrefix="0" xfId="0">
      <alignment horizontal="center" vertical="center"/>
    </xf>
    <xf numFmtId="167" fontId="4" fillId="3" borderId="1" applyAlignment="1" pivotButton="0" quotePrefix="0" xfId="0">
      <alignment horizontal="center" vertical="center"/>
    </xf>
    <xf numFmtId="0" fontId="5" fillId="0" borderId="1" applyAlignment="1" pivotButton="0" quotePrefix="0" xfId="0">
      <alignment horizontal="left" vertical="center" wrapText="1"/>
    </xf>
    <xf numFmtId="9" fontId="5" fillId="0" borderId="1" applyAlignment="1" pivotButton="0" quotePrefix="0" xfId="0">
      <alignment horizontal="center" vertical="center"/>
    </xf>
    <xf numFmtId="0" fontId="2" fillId="6" borderId="1" applyAlignment="1" pivotButton="0" quotePrefix="0" xfId="0">
      <alignment horizontal="left" vertical="center" indent="1"/>
    </xf>
    <xf numFmtId="0" fontId="0" fillId="0" borderId="1" pivotButton="0" quotePrefix="0" xfId="0"/>
    <xf numFmtId="167" fontId="2" fillId="0" borderId="1" applyAlignment="1" pivotButton="0" quotePrefix="0" xfId="0">
      <alignment horizontal="center" vertical="center"/>
    </xf>
    <xf numFmtId="9" fontId="2" fillId="0" borderId="1" applyAlignment="1" pivotButton="0" quotePrefix="0" xfId="0">
      <alignment horizontal="center" vertical="center"/>
    </xf>
  </cellXfs>
  <cellStyles count="1">
    <cellStyle name="Normal" xfId="0" builtinId="0" hidden="0"/>
  </cellStyles>
  <dxfs count="3">
    <dxf>
      <font>
        <name val="Arial"/>
        <b val="1"/>
        <color rgb="001E6B45"/>
      </font>
      <fill>
        <patternFill patternType="solid">
          <fgColor rgb="00D8F0E2"/>
          <bgColor rgb="00D8F0E2"/>
        </patternFill>
      </fill>
    </dxf>
    <dxf>
      <font>
        <name val="Arial"/>
        <b val="1"/>
        <color rgb="008A5A00"/>
      </font>
      <fill>
        <patternFill patternType="solid">
          <fgColor rgb="00FFE9B8"/>
          <bgColor rgb="00FFE9B8"/>
        </patternFill>
      </fill>
    </dxf>
    <dxf>
      <font>
        <name val="Arial"/>
        <b val="1"/>
        <color rgb="00A12A1C"/>
      </font>
      <fill>
        <patternFill patternType="solid">
          <fgColor rgb="00FFD6D0"/>
          <bgColor rgb="00FFD6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comments/comment1.xml><?xml version="1.0" encoding="utf-8"?>
<comments xmlns="http://schemas.openxmlformats.org/spreadsheetml/2006/main">
  <authors>
    <author>TrackingTime</author>
  </authors>
  <commentList>
    <comment ref="C3" authorId="0" shapeId="0">
      <text>
        <t>Saisir le lundi de la première semaine du plan.</t>
      </text>
    </comment>
    <comment ref="J3" authorId="0" shapeId="0">
      <text>
        <t>En dessous de ce taux, la semaine laisse de la marge (vert). Valeur de l’article : 80 %.</t>
      </text>
    </comment>
    <comment ref="M3" authorId="0" shapeId="0">
      <text>
        <t>Au-delà de ce taux, la semaine est en surcharge (rouge). Entre les deux seuils : tendu (orange).</t>
      </text>
    </comment>
    <comment ref="C9" authorId="0" shapeId="0">
      <text>
        <t>Part du temps réellement disponible pour les projets, une fois retirés les réunions récurrentes, le support et l’administratif. 80 % est la valeur de l’exemple : mesurez la vôtre.</t>
      </text>
    </comment>
    <comment ref="G27" authorId="0" shapeId="0">
      <text>
        <t>Exemple : une semaine de congés. La capacité de l’équipe tombe de 20 à 16 jours, comme dans l’article.</t>
      </text>
    </comment>
  </commentList>
</comments>
</file>

<file path=xl/drawings/_rels/drawing1.xml.rels><Relationships xmlns="http://schemas.openxmlformats.org/package/2006/relationships"><Relationship Type="http://schemas.openxmlformats.org/officeDocument/2006/relationships/image" Target="/xl/media/image1.png" Id="rId1" /></Relationships>
</file>

<file path=xl/drawings/_rels/drawing2.xml.rels><Relationships xmlns="http://schemas.openxmlformats.org/package/2006/relationships"><Relationship Type="http://schemas.openxmlformats.org/officeDocument/2006/relationships/image" Target="/xl/media/image2.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col>
      <colOff>0</colOff>
      <row>0</row>
      <rowOff>0</rowOff>
    </from>
    <ext cx="1638300" cy="238125"/>
    <pic>
      <nvPicPr>
        <cNvPr id="1" name="Image 1" descr="Picture"/>
        <cNvPicPr/>
      </nvPicPr>
      <blipFill>
        <a:blip cstate="print" r:embed="rId1"/>
        <a:stretch>
          <a:fillRect/>
        </a:stretch>
      </blipFill>
      <spPr>
        <a:prstGeom prst="rect"/>
      </spPr>
    </pic>
    <clientData/>
  </oneCellAnchor>
</wsDr>
</file>

<file path=xl/drawings/drawing2.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638300" cy="238125"/>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fr.trackingtime.co/logiciel-suivi-du-temps" TargetMode="External" Id="rId1" /><Relationship Type="http://schemas.openxmlformats.org/officeDocument/2006/relationships/drawing" Target="/xl/drawings/drawing1.xml" Id="rId2" /></Relationships>
</file>

<file path=xl/worksheets/_rels/sheet2.xml.rels><Relationships xmlns="http://schemas.openxmlformats.org/package/2006/relationships"><Relationship Type="http://schemas.openxmlformats.org/officeDocument/2006/relationships/drawing" Target="/xl/drawings/drawing2.xml" Id="rId1" /><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sheet1.xml><?xml version="1.0" encoding="utf-8"?>
<worksheet xmlns="http://schemas.openxmlformats.org/spreadsheetml/2006/main">
  <sheetPr>
    <outlinePr summaryBelow="1" summaryRight="1"/>
    <pageSetUpPr fitToPage="1"/>
  </sheetPr>
  <dimension ref="A2:B22"/>
  <sheetViews>
    <sheetView showGridLines="0" workbookViewId="0">
      <selection activeCell="A1" sqref="A1"/>
    </sheetView>
  </sheetViews>
  <sheetFormatPr baseColWidth="8" defaultRowHeight="15"/>
  <cols>
    <col width="3" customWidth="1" min="1" max="1"/>
    <col width="95" customWidth="1" min="2" max="2"/>
  </cols>
  <sheetData>
    <row r="1" ht="28" customHeight="1"/>
    <row r="2" ht="4" customHeight="1">
      <c r="A2" s="1" t="n"/>
      <c r="B2" s="1" t="n"/>
    </row>
    <row r="4" ht="30" customHeight="1">
      <c r="B4" s="2" t="inlineStr">
        <is>
          <t>Modèle de plan de charge</t>
        </is>
      </c>
    </row>
    <row r="5" ht="40" customHeight="1">
      <c r="B5" s="3" t="inlineStr">
        <is>
          <t>Une ligne par personne, une colonne par semaine. Le modèle compare la charge prévue à la capacité réelle de chacun et de l’équipe.</t>
        </is>
      </c>
    </row>
    <row r="6" ht="22" customHeight="1">
      <c r="B6" s="4" t="inlineStr">
        <is>
          <t>Mode d’emploi</t>
        </is>
      </c>
    </row>
    <row r="7" ht="36" customHeight="1">
      <c r="B7" s="5" t="inlineStr">
        <is>
          <t>1. Onglet Plan de charge, ligne 3 : indiquez le lundi de la semaine 1 et le nombre de jours ouvrés par semaine.</t>
        </is>
      </c>
    </row>
    <row r="8" ht="50" customHeight="1">
      <c r="B8" s="5" t="inlineStr">
        <is>
          <t>2. Section 1 : une ligne par personne, avec son rôle et son taux affectable, c’est-à-dire la part de son temps réellement disponible pour les projets une fois retirés les réunions récurrentes, le support et l’administratif. 80 % est la valeur de l’exemple : mesurez la vôtre.</t>
        </is>
      </c>
    </row>
    <row r="9" ht="36" customHeight="1">
      <c r="B9" s="5" t="inlineStr">
        <is>
          <t>3. Section 1, colonnes S1 à S12 : saisissez la charge prévue en jours, projet par projet additionnés.</t>
        </is>
      </c>
    </row>
    <row r="10" ht="36" customHeight="1">
      <c r="B10" s="5" t="inlineStr">
        <is>
          <t>4. Section 2 : saisissez les absences de la semaine en jours (congés, jours fériés, formation). La capacité réelle en tient compte automatiquement.</t>
        </is>
      </c>
    </row>
    <row r="11" ht="22" customHeight="1">
      <c r="B11" s="5" t="inlineStr">
        <is>
          <t>5. Sections 3 et 4 : lisez le taux de charge, par personne et pour l’équipe.</t>
        </is>
      </c>
    </row>
    <row r="12" ht="22" customHeight="1">
      <c r="B12" s="4" t="inlineStr">
        <is>
          <t>Lire les couleurs</t>
        </is>
      </c>
    </row>
    <row r="13" ht="40" customHeight="1">
      <c r="B13" s="6" t="inlineStr">
        <is>
          <t>Vert, jusqu’au seuil de confort (80 % par défaut) : la semaine laisse de la place aux imprévus et au travail de fond.</t>
        </is>
      </c>
    </row>
    <row r="14" ht="40" customHeight="1">
      <c r="B14" s="7" t="inlineStr">
        <is>
          <t>Orange, jusqu’au seuil de surcharge (100 % par défaut) : tout tient, à condition que rien ne bouge.</t>
        </is>
      </c>
    </row>
    <row r="15" ht="54" customHeight="1">
      <c r="B15" s="8" t="inlineStr">
        <is>
          <t>Rouge, au-delà : la décision est déjà prise. Décaler une livraison sans date contractuelle, réduire le périmètre avec le client, déplacer une partie de la charge vers une semaine plus légère, ou renforcer ponctuellement l’équipe.</t>
        </is>
      </c>
    </row>
    <row r="16" ht="22" customHeight="1">
      <c r="B16" s="4" t="inlineStr">
        <is>
          <t>Les données d’exemple</t>
        </is>
      </c>
    </row>
    <row r="17" ht="64" customHeight="1">
      <c r="B17" s="5" t="inlineStr">
        <is>
          <t>Les cinq lignes d’exemple reproduisent le tableau de l’article « Plan de charge » : une équipe de cinq personnes à 80 % de taux affectable, soit 20 jours de capacité par semaine. Résultat pour l’équipe : 80 % en semaine 1, 100 % en semaine 2, 130 % en semaine 3 et 88 % en semaine 4, où une absence ramène la capacité à 16 jours. Remplacez-les par votre équipe.</t>
        </is>
      </c>
    </row>
    <row r="18" ht="22" customHeight="1">
      <c r="B18" s="4" t="inlineStr">
        <is>
          <t>Quand passer à un outil</t>
        </is>
      </c>
    </row>
    <row r="19" ht="78" customHeight="1">
      <c r="B19" s="5" t="inlineStr">
        <is>
          <t>Un tableur suffit pour démarrer. Quand le plan est mis à jour chaque semaine par plusieurs personnes, et que vous voulez fixer le taux affectable et les charges à partir du temps réellement passé plutôt que de mémoire, un logiciel de suivi du temps prend le relais. TrackingTime, dont le plan gratuit inclut un nombre illimité d’utilisateurs, suit le temps passé par projet, ce qui permet de fixer le taux affectable et les charges sur des chiffres mesurés.</t>
        </is>
      </c>
    </row>
    <row r="20">
      <c r="B20" s="9" t="inlineStr">
        <is>
          <t>https://fr.trackingtime.co/logiciel-suivi-du-temps</t>
        </is>
      </c>
    </row>
    <row r="22">
      <c r="B22" s="10" t="inlineStr">
        <is>
          <t>Modèle proposé par TrackingTime. Libre d’utilisation et de modification.</t>
        </is>
      </c>
    </row>
  </sheetData>
  <hyperlinks>
    <hyperlink xmlns:r="http://schemas.openxmlformats.org/officeDocument/2006/relationships" ref="B20" r:id="rId1"/>
  </hyperlinks>
  <pageMargins left="0.75" right="0.75" top="1" bottom="1" header="0.5" footer="0.5"/>
  <pageSetup orientation="portrait" fitToHeight="0" fitToWidth="1"/>
  <drawing xmlns:r="http://schemas.openxmlformats.org/officeDocument/2006/relationships" r:id="rId2"/>
</worksheet>
</file>

<file path=xl/worksheets/sheet2.xml><?xml version="1.0" encoding="utf-8"?>
<worksheet xmlns="http://schemas.openxmlformats.org/spreadsheetml/2006/main">
  <sheetPr>
    <outlinePr summaryBelow="1" summaryRight="1"/>
    <pageSetUpPr fitToPage="1"/>
  </sheetPr>
  <dimension ref="A1:O52"/>
  <sheetViews>
    <sheetView showGridLines="0" workbookViewId="0">
      <pane xSplit="3" ySplit="6" topLeftCell="D7" activePane="bottomRight" state="frozen"/>
      <selection pane="topRight"/>
      <selection pane="bottomLeft"/>
      <selection pane="bottomRight" activeCell="A1" sqref="A1"/>
    </sheetView>
  </sheetViews>
  <sheetFormatPr baseColWidth="8" defaultRowHeight="15"/>
  <cols>
    <col width="20" customWidth="1" min="1" max="1"/>
    <col width="22" customWidth="1" min="2" max="2"/>
    <col width="15" customWidth="1" min="3" max="3"/>
    <col width="9" customWidth="1" min="4" max="4"/>
    <col width="9" customWidth="1" min="5" max="5"/>
    <col width="9" customWidth="1" min="6" max="6"/>
    <col width="9" customWidth="1" min="7" max="7"/>
    <col width="9" customWidth="1" min="8" max="8"/>
    <col width="9" customWidth="1" min="9" max="9"/>
    <col width="9" customWidth="1" min="10" max="10"/>
    <col width="9" customWidth="1" min="11" max="11"/>
    <col width="9" customWidth="1" min="12" max="12"/>
    <col width="9" customWidth="1" min="13" max="13"/>
    <col width="9" customWidth="1" min="14" max="14"/>
    <col width="9" customWidth="1" min="15" max="15"/>
  </cols>
  <sheetData>
    <row r="1" ht="26" customHeight="1">
      <c r="C1" s="11" t="inlineStr">
        <is>
          <t>Plan de charge d’équipe</t>
        </is>
      </c>
    </row>
    <row r="2" ht="4" customHeight="1">
      <c r="A2" s="1" t="n"/>
      <c r="B2" s="1" t="n"/>
      <c r="C2" s="1" t="n"/>
      <c r="D2" s="1" t="n"/>
      <c r="E2" s="1" t="n"/>
      <c r="F2" s="1" t="n"/>
      <c r="G2" s="1" t="n"/>
      <c r="H2" s="1" t="n"/>
      <c r="I2" s="1" t="n"/>
      <c r="J2" s="1" t="n"/>
      <c r="K2" s="1" t="n"/>
      <c r="L2" s="1" t="n"/>
      <c r="M2" s="1" t="n"/>
      <c r="N2" s="1" t="n"/>
      <c r="O2" s="1" t="n"/>
    </row>
    <row r="3" ht="22" customHeight="1">
      <c r="A3" s="12" t="inlineStr">
        <is>
          <t>Lundi de la semaine 1</t>
        </is>
      </c>
      <c r="C3" s="13" t="n">
        <v>46300</v>
      </c>
      <c r="D3" s="12" t="inlineStr">
        <is>
          <t>Jours ouvrés / sem.</t>
        </is>
      </c>
      <c r="G3" s="14" t="n">
        <v>5</v>
      </c>
      <c r="H3" s="12" t="inlineStr">
        <is>
          <t>Seuil de confort</t>
        </is>
      </c>
      <c r="J3" s="15" t="n">
        <v>0.8</v>
      </c>
      <c r="K3" s="12" t="inlineStr">
        <is>
          <t>Seuil de surcharge</t>
        </is>
      </c>
      <c r="M3" s="15" t="n">
        <v>1</v>
      </c>
    </row>
    <row r="5">
      <c r="A5" s="16" t="inlineStr">
        <is>
          <t>Semaine</t>
        </is>
      </c>
      <c r="D5" s="17" t="inlineStr">
        <is>
          <t>S1</t>
        </is>
      </c>
      <c r="E5" s="17" t="inlineStr">
        <is>
          <t>S2</t>
        </is>
      </c>
      <c r="F5" s="17" t="inlineStr">
        <is>
          <t>S3</t>
        </is>
      </c>
      <c r="G5" s="17" t="inlineStr">
        <is>
          <t>S4</t>
        </is>
      </c>
      <c r="H5" s="17" t="inlineStr">
        <is>
          <t>S5</t>
        </is>
      </c>
      <c r="I5" s="17" t="inlineStr">
        <is>
          <t>S6</t>
        </is>
      </c>
      <c r="J5" s="17" t="inlineStr">
        <is>
          <t>S7</t>
        </is>
      </c>
      <c r="K5" s="17" t="inlineStr">
        <is>
          <t>S8</t>
        </is>
      </c>
      <c r="L5" s="17" t="inlineStr">
        <is>
          <t>S9</t>
        </is>
      </c>
      <c r="M5" s="17" t="inlineStr">
        <is>
          <t>S10</t>
        </is>
      </c>
      <c r="N5" s="17" t="inlineStr">
        <is>
          <t>S11</t>
        </is>
      </c>
      <c r="O5" s="17" t="inlineStr">
        <is>
          <t>S12</t>
        </is>
      </c>
    </row>
    <row r="6">
      <c r="A6" s="16" t="inlineStr">
        <is>
          <t>Lundi</t>
        </is>
      </c>
      <c r="D6" s="18">
        <f>$C$3+0</f>
        <v/>
      </c>
      <c r="E6" s="18">
        <f>$C$3+7</f>
        <v/>
      </c>
      <c r="F6" s="18">
        <f>$C$3+14</f>
        <v/>
      </c>
      <c r="G6" s="18">
        <f>$C$3+21</f>
        <v/>
      </c>
      <c r="H6" s="18">
        <f>$C$3+28</f>
        <v/>
      </c>
      <c r="I6" s="18">
        <f>$C$3+35</f>
        <v/>
      </c>
      <c r="J6" s="18">
        <f>$C$3+42</f>
        <v/>
      </c>
      <c r="K6" s="18">
        <f>$C$3+49</f>
        <v/>
      </c>
      <c r="L6" s="18">
        <f>$C$3+56</f>
        <v/>
      </c>
      <c r="M6" s="18">
        <f>$C$3+63</f>
        <v/>
      </c>
      <c r="N6" s="18">
        <f>$C$3+70</f>
        <v/>
      </c>
      <c r="O6" s="18">
        <f>$C$3+77</f>
        <v/>
      </c>
    </row>
    <row r="8" ht="20" customHeight="1">
      <c r="A8" s="19" t="inlineStr">
        <is>
          <t>1. Charge prévue sur les projets (en jours)</t>
        </is>
      </c>
      <c r="B8" s="20" t="n"/>
      <c r="C8" s="20" t="n"/>
      <c r="D8" s="20" t="n"/>
      <c r="E8" s="20" t="n"/>
      <c r="F8" s="20" t="n"/>
      <c r="G8" s="20" t="n"/>
      <c r="H8" s="20" t="n"/>
      <c r="I8" s="20" t="n"/>
      <c r="J8" s="20" t="n"/>
      <c r="K8" s="20" t="n"/>
      <c r="L8" s="20" t="n"/>
      <c r="M8" s="20" t="n"/>
      <c r="N8" s="20" t="n"/>
      <c r="O8" s="20" t="n"/>
    </row>
    <row r="9">
      <c r="A9" s="21" t="inlineStr">
        <is>
          <t>Personne</t>
        </is>
      </c>
      <c r="B9" s="21" t="inlineStr">
        <is>
          <t>Rôle</t>
        </is>
      </c>
      <c r="C9" s="21" t="inlineStr">
        <is>
          <t>Taux affectable</t>
        </is>
      </c>
      <c r="D9" s="21">
        <f>D$5</f>
        <v/>
      </c>
      <c r="E9" s="21">
        <f>E$5</f>
        <v/>
      </c>
      <c r="F9" s="21">
        <f>F$5</f>
        <v/>
      </c>
      <c r="G9" s="21">
        <f>G$5</f>
        <v/>
      </c>
      <c r="H9" s="21">
        <f>H$5</f>
        <v/>
      </c>
      <c r="I9" s="21">
        <f>I$5</f>
        <v/>
      </c>
      <c r="J9" s="21">
        <f>J$5</f>
        <v/>
      </c>
      <c r="K9" s="21">
        <f>K$5</f>
        <v/>
      </c>
      <c r="L9" s="21">
        <f>L$5</f>
        <v/>
      </c>
      <c r="M9" s="21">
        <f>M$5</f>
        <v/>
      </c>
      <c r="N9" s="21">
        <f>N$5</f>
        <v/>
      </c>
      <c r="O9" s="21">
        <f>O$5</f>
        <v/>
      </c>
    </row>
    <row r="10">
      <c r="A10" s="22" t="inlineStr">
        <is>
          <t>Personne 1</t>
        </is>
      </c>
      <c r="B10" s="22" t="inlineStr">
        <is>
          <t>Chef de projet</t>
        </is>
      </c>
      <c r="C10" s="23" t="n">
        <v>0.8</v>
      </c>
      <c r="D10" s="24" t="n">
        <v>4</v>
      </c>
      <c r="E10" s="24" t="n">
        <v>4</v>
      </c>
      <c r="F10" s="24" t="n">
        <v>6</v>
      </c>
      <c r="G10" s="24" t="n">
        <v>4</v>
      </c>
      <c r="H10" s="24" t="n"/>
      <c r="I10" s="24" t="n"/>
      <c r="J10" s="24" t="n"/>
      <c r="K10" s="24" t="n"/>
      <c r="L10" s="24" t="n"/>
      <c r="M10" s="24" t="n"/>
      <c r="N10" s="24" t="n"/>
      <c r="O10" s="24" t="n"/>
    </row>
    <row r="11">
      <c r="A11" s="22" t="inlineStr">
        <is>
          <t>Personne 2</t>
        </is>
      </c>
      <c r="B11" s="22" t="inlineStr">
        <is>
          <t>Directeur artistique</t>
        </is>
      </c>
      <c r="C11" s="23" t="n">
        <v>0.8</v>
      </c>
      <c r="D11" s="24" t="n">
        <v>3</v>
      </c>
      <c r="E11" s="24" t="n">
        <v>4</v>
      </c>
      <c r="F11" s="24" t="n">
        <v>5</v>
      </c>
      <c r="G11" s="24" t="n">
        <v>4</v>
      </c>
      <c r="H11" s="24" t="n"/>
      <c r="I11" s="24" t="n"/>
      <c r="J11" s="24" t="n"/>
      <c r="K11" s="24" t="n"/>
      <c r="L11" s="24" t="n"/>
      <c r="M11" s="24" t="n"/>
      <c r="N11" s="24" t="n"/>
      <c r="O11" s="24" t="n"/>
    </row>
    <row r="12">
      <c r="A12" s="22" t="inlineStr">
        <is>
          <t>Personne 3</t>
        </is>
      </c>
      <c r="B12" s="22" t="inlineStr">
        <is>
          <t>Designer</t>
        </is>
      </c>
      <c r="C12" s="23" t="n">
        <v>0.8</v>
      </c>
      <c r="D12" s="24" t="n">
        <v>3</v>
      </c>
      <c r="E12" s="24" t="n">
        <v>4</v>
      </c>
      <c r="F12" s="24" t="n">
        <v>5</v>
      </c>
      <c r="G12" s="24" t="n">
        <v>3</v>
      </c>
      <c r="H12" s="24" t="n"/>
      <c r="I12" s="24" t="n"/>
      <c r="J12" s="24" t="n"/>
      <c r="K12" s="24" t="n"/>
      <c r="L12" s="24" t="n"/>
      <c r="M12" s="24" t="n"/>
      <c r="N12" s="24" t="n"/>
      <c r="O12" s="24" t="n"/>
    </row>
    <row r="13">
      <c r="A13" s="22" t="inlineStr">
        <is>
          <t>Personne 4</t>
        </is>
      </c>
      <c r="B13" s="22" t="inlineStr">
        <is>
          <t>Développeur</t>
        </is>
      </c>
      <c r="C13" s="23" t="n">
        <v>0.8</v>
      </c>
      <c r="D13" s="24" t="n">
        <v>3</v>
      </c>
      <c r="E13" s="24" t="n">
        <v>4</v>
      </c>
      <c r="F13" s="24" t="n">
        <v>5</v>
      </c>
      <c r="G13" s="24" t="n">
        <v>3</v>
      </c>
      <c r="H13" s="24" t="n"/>
      <c r="I13" s="24" t="n"/>
      <c r="J13" s="24" t="n"/>
      <c r="K13" s="24" t="n"/>
      <c r="L13" s="24" t="n"/>
      <c r="M13" s="24" t="n"/>
      <c r="N13" s="24" t="n"/>
      <c r="O13" s="24" t="n"/>
    </row>
    <row r="14">
      <c r="A14" s="22" t="inlineStr">
        <is>
          <t>Personne 5</t>
        </is>
      </c>
      <c r="B14" s="22" t="inlineStr">
        <is>
          <t>Rédactrice</t>
        </is>
      </c>
      <c r="C14" s="23" t="n">
        <v>0.8</v>
      </c>
      <c r="D14" s="24" t="n">
        <v>3</v>
      </c>
      <c r="E14" s="24" t="n">
        <v>4</v>
      </c>
      <c r="F14" s="24" t="n">
        <v>5</v>
      </c>
      <c r="G14" s="24" t="n">
        <v>0</v>
      </c>
      <c r="H14" s="24" t="n"/>
      <c r="I14" s="24" t="n"/>
      <c r="J14" s="24" t="n"/>
      <c r="K14" s="24" t="n"/>
      <c r="L14" s="24" t="n"/>
      <c r="M14" s="24" t="n"/>
      <c r="N14" s="24" t="n"/>
      <c r="O14" s="24" t="n"/>
    </row>
    <row r="15">
      <c r="A15" s="22" t="n"/>
      <c r="B15" s="22" t="n"/>
      <c r="C15" s="23" t="n"/>
      <c r="D15" s="24" t="n"/>
      <c r="E15" s="24" t="n"/>
      <c r="F15" s="24" t="n"/>
      <c r="G15" s="24" t="n"/>
      <c r="H15" s="24" t="n"/>
      <c r="I15" s="24" t="n"/>
      <c r="J15" s="24" t="n"/>
      <c r="K15" s="24" t="n"/>
      <c r="L15" s="24" t="n"/>
      <c r="M15" s="24" t="n"/>
      <c r="N15" s="24" t="n"/>
      <c r="O15" s="24" t="n"/>
    </row>
    <row r="16">
      <c r="A16" s="22" t="n"/>
      <c r="B16" s="22" t="n"/>
      <c r="C16" s="23" t="n"/>
      <c r="D16" s="24" t="n"/>
      <c r="E16" s="24" t="n"/>
      <c r="F16" s="24" t="n"/>
      <c r="G16" s="24" t="n"/>
      <c r="H16" s="24" t="n"/>
      <c r="I16" s="24" t="n"/>
      <c r="J16" s="24" t="n"/>
      <c r="K16" s="24" t="n"/>
      <c r="L16" s="24" t="n"/>
      <c r="M16" s="24" t="n"/>
      <c r="N16" s="24" t="n"/>
      <c r="O16" s="24" t="n"/>
    </row>
    <row r="17">
      <c r="A17" s="22" t="n"/>
      <c r="B17" s="22" t="n"/>
      <c r="C17" s="23" t="n"/>
      <c r="D17" s="24" t="n"/>
      <c r="E17" s="24" t="n"/>
      <c r="F17" s="24" t="n"/>
      <c r="G17" s="24" t="n"/>
      <c r="H17" s="24" t="n"/>
      <c r="I17" s="24" t="n"/>
      <c r="J17" s="24" t="n"/>
      <c r="K17" s="24" t="n"/>
      <c r="L17" s="24" t="n"/>
      <c r="M17" s="24" t="n"/>
      <c r="N17" s="24" t="n"/>
      <c r="O17" s="24" t="n"/>
    </row>
    <row r="18">
      <c r="A18" s="22" t="n"/>
      <c r="B18" s="22" t="n"/>
      <c r="C18" s="23" t="n"/>
      <c r="D18" s="24" t="n"/>
      <c r="E18" s="24" t="n"/>
      <c r="F18" s="24" t="n"/>
      <c r="G18" s="24" t="n"/>
      <c r="H18" s="24" t="n"/>
      <c r="I18" s="24" t="n"/>
      <c r="J18" s="24" t="n"/>
      <c r="K18" s="24" t="n"/>
      <c r="L18" s="24" t="n"/>
      <c r="M18" s="24" t="n"/>
      <c r="N18" s="24" t="n"/>
      <c r="O18" s="24" t="n"/>
    </row>
    <row r="19">
      <c r="A19" s="22" t="n"/>
      <c r="B19" s="22" t="n"/>
      <c r="C19" s="23" t="n"/>
      <c r="D19" s="24" t="n"/>
      <c r="E19" s="24" t="n"/>
      <c r="F19" s="24" t="n"/>
      <c r="G19" s="24" t="n"/>
      <c r="H19" s="24" t="n"/>
      <c r="I19" s="24" t="n"/>
      <c r="J19" s="24" t="n"/>
      <c r="K19" s="24" t="n"/>
      <c r="L19" s="24" t="n"/>
      <c r="M19" s="24" t="n"/>
      <c r="N19" s="24" t="n"/>
      <c r="O19" s="24" t="n"/>
    </row>
    <row r="21" ht="20" customHeight="1">
      <c r="A21" s="19" t="inlineStr">
        <is>
          <t>2. Absences : congés, jours fériés, formation (en jours)</t>
        </is>
      </c>
      <c r="B21" s="20" t="n"/>
      <c r="C21" s="20" t="n"/>
      <c r="D21" s="20" t="n"/>
      <c r="E21" s="20" t="n"/>
      <c r="F21" s="20" t="n"/>
      <c r="G21" s="20" t="n"/>
      <c r="H21" s="20" t="n"/>
      <c r="I21" s="20" t="n"/>
      <c r="J21" s="20" t="n"/>
      <c r="K21" s="20" t="n"/>
      <c r="L21" s="20" t="n"/>
      <c r="M21" s="20" t="n"/>
      <c r="N21" s="20" t="n"/>
      <c r="O21" s="20" t="n"/>
    </row>
    <row r="22">
      <c r="A22" s="21" t="inlineStr">
        <is>
          <t>Personne</t>
        </is>
      </c>
      <c r="B22" s="21" t="inlineStr">
        <is>
          <t>Rôle</t>
        </is>
      </c>
      <c r="C22" s="21" t="inlineStr"/>
      <c r="D22" s="21">
        <f>D$5</f>
        <v/>
      </c>
      <c r="E22" s="21">
        <f>E$5</f>
        <v/>
      </c>
      <c r="F22" s="21">
        <f>F$5</f>
        <v/>
      </c>
      <c r="G22" s="21">
        <f>G$5</f>
        <v/>
      </c>
      <c r="H22" s="21">
        <f>H$5</f>
        <v/>
      </c>
      <c r="I22" s="21">
        <f>I$5</f>
        <v/>
      </c>
      <c r="J22" s="21">
        <f>J$5</f>
        <v/>
      </c>
      <c r="K22" s="21">
        <f>K$5</f>
        <v/>
      </c>
      <c r="L22" s="21">
        <f>L$5</f>
        <v/>
      </c>
      <c r="M22" s="21">
        <f>M$5</f>
        <v/>
      </c>
      <c r="N22" s="21">
        <f>N$5</f>
        <v/>
      </c>
      <c r="O22" s="21">
        <f>O$5</f>
        <v/>
      </c>
    </row>
    <row r="23">
      <c r="A23" s="25">
        <f>IF($A10="","",$A10)</f>
        <v/>
      </c>
      <c r="B23" s="25">
        <f>IF($B10="","",$B10)</f>
        <v/>
      </c>
      <c r="C23" s="25" t="n"/>
      <c r="D23" s="24" t="n"/>
      <c r="E23" s="24" t="n"/>
      <c r="F23" s="24" t="n"/>
      <c r="G23" s="24" t="n"/>
      <c r="H23" s="24" t="n"/>
      <c r="I23" s="24" t="n"/>
      <c r="J23" s="24" t="n"/>
      <c r="K23" s="24" t="n"/>
      <c r="L23" s="24" t="n"/>
      <c r="M23" s="24" t="n"/>
      <c r="N23" s="24" t="n"/>
      <c r="O23" s="24" t="n"/>
    </row>
    <row r="24">
      <c r="A24" s="25">
        <f>IF($A11="","",$A11)</f>
        <v/>
      </c>
      <c r="B24" s="25">
        <f>IF($B11="","",$B11)</f>
        <v/>
      </c>
      <c r="C24" s="25" t="n"/>
      <c r="D24" s="24" t="n"/>
      <c r="E24" s="24" t="n"/>
      <c r="F24" s="24" t="n"/>
      <c r="G24" s="24" t="n"/>
      <c r="H24" s="24" t="n"/>
      <c r="I24" s="24" t="n"/>
      <c r="J24" s="24" t="n"/>
      <c r="K24" s="24" t="n"/>
      <c r="L24" s="24" t="n"/>
      <c r="M24" s="24" t="n"/>
      <c r="N24" s="24" t="n"/>
      <c r="O24" s="24" t="n"/>
    </row>
    <row r="25">
      <c r="A25" s="25">
        <f>IF($A12="","",$A12)</f>
        <v/>
      </c>
      <c r="B25" s="25">
        <f>IF($B12="","",$B12)</f>
        <v/>
      </c>
      <c r="C25" s="25" t="n"/>
      <c r="D25" s="24" t="n"/>
      <c r="E25" s="24" t="n"/>
      <c r="F25" s="24" t="n"/>
      <c r="G25" s="24" t="n"/>
      <c r="H25" s="24" t="n"/>
      <c r="I25" s="24" t="n"/>
      <c r="J25" s="24" t="n"/>
      <c r="K25" s="24" t="n"/>
      <c r="L25" s="24" t="n"/>
      <c r="M25" s="24" t="n"/>
      <c r="N25" s="24" t="n"/>
      <c r="O25" s="24" t="n"/>
    </row>
    <row r="26">
      <c r="A26" s="25">
        <f>IF($A13="","",$A13)</f>
        <v/>
      </c>
      <c r="B26" s="25">
        <f>IF($B13="","",$B13)</f>
        <v/>
      </c>
      <c r="C26" s="25" t="n"/>
      <c r="D26" s="24" t="n"/>
      <c r="E26" s="24" t="n"/>
      <c r="F26" s="24" t="n"/>
      <c r="G26" s="24" t="n"/>
      <c r="H26" s="24" t="n"/>
      <c r="I26" s="24" t="n"/>
      <c r="J26" s="24" t="n"/>
      <c r="K26" s="24" t="n"/>
      <c r="L26" s="24" t="n"/>
      <c r="M26" s="24" t="n"/>
      <c r="N26" s="24" t="n"/>
      <c r="O26" s="24" t="n"/>
    </row>
    <row r="27">
      <c r="A27" s="25">
        <f>IF($A14="","",$A14)</f>
        <v/>
      </c>
      <c r="B27" s="25">
        <f>IF($B14="","",$B14)</f>
        <v/>
      </c>
      <c r="C27" s="25" t="n"/>
      <c r="D27" s="24" t="n"/>
      <c r="E27" s="24" t="n"/>
      <c r="F27" s="24" t="n"/>
      <c r="G27" s="24" t="n">
        <v>5</v>
      </c>
      <c r="H27" s="24" t="n"/>
      <c r="I27" s="24" t="n"/>
      <c r="J27" s="24" t="n"/>
      <c r="K27" s="24" t="n"/>
      <c r="L27" s="24" t="n"/>
      <c r="M27" s="24" t="n"/>
      <c r="N27" s="24" t="n"/>
      <c r="O27" s="24" t="n"/>
    </row>
    <row r="28">
      <c r="A28" s="25">
        <f>IF($A15="","",$A15)</f>
        <v/>
      </c>
      <c r="B28" s="25">
        <f>IF($B15="","",$B15)</f>
        <v/>
      </c>
      <c r="C28" s="25" t="n"/>
      <c r="D28" s="24" t="n"/>
      <c r="E28" s="24" t="n"/>
      <c r="F28" s="24" t="n"/>
      <c r="G28" s="24" t="n"/>
      <c r="H28" s="24" t="n"/>
      <c r="I28" s="24" t="n"/>
      <c r="J28" s="24" t="n"/>
      <c r="K28" s="24" t="n"/>
      <c r="L28" s="24" t="n"/>
      <c r="M28" s="24" t="n"/>
      <c r="N28" s="24" t="n"/>
      <c r="O28" s="24" t="n"/>
    </row>
    <row r="29">
      <c r="A29" s="25">
        <f>IF($A16="","",$A16)</f>
        <v/>
      </c>
      <c r="B29" s="25">
        <f>IF($B16="","",$B16)</f>
        <v/>
      </c>
      <c r="C29" s="25" t="n"/>
      <c r="D29" s="24" t="n"/>
      <c r="E29" s="24" t="n"/>
      <c r="F29" s="24" t="n"/>
      <c r="G29" s="24" t="n"/>
      <c r="H29" s="24" t="n"/>
      <c r="I29" s="24" t="n"/>
      <c r="J29" s="24" t="n"/>
      <c r="K29" s="24" t="n"/>
      <c r="L29" s="24" t="n"/>
      <c r="M29" s="24" t="n"/>
      <c r="N29" s="24" t="n"/>
      <c r="O29" s="24" t="n"/>
    </row>
    <row r="30">
      <c r="A30" s="25">
        <f>IF($A17="","",$A17)</f>
        <v/>
      </c>
      <c r="B30" s="25">
        <f>IF($B17="","",$B17)</f>
        <v/>
      </c>
      <c r="C30" s="25" t="n"/>
      <c r="D30" s="24" t="n"/>
      <c r="E30" s="24" t="n"/>
      <c r="F30" s="24" t="n"/>
      <c r="G30" s="24" t="n"/>
      <c r="H30" s="24" t="n"/>
      <c r="I30" s="24" t="n"/>
      <c r="J30" s="24" t="n"/>
      <c r="K30" s="24" t="n"/>
      <c r="L30" s="24" t="n"/>
      <c r="M30" s="24" t="n"/>
      <c r="N30" s="24" t="n"/>
      <c r="O30" s="24" t="n"/>
    </row>
    <row r="31">
      <c r="A31" s="25">
        <f>IF($A18="","",$A18)</f>
        <v/>
      </c>
      <c r="B31" s="25">
        <f>IF($B18="","",$B18)</f>
        <v/>
      </c>
      <c r="C31" s="25" t="n"/>
      <c r="D31" s="24" t="n"/>
      <c r="E31" s="24" t="n"/>
      <c r="F31" s="24" t="n"/>
      <c r="G31" s="24" t="n"/>
      <c r="H31" s="24" t="n"/>
      <c r="I31" s="24" t="n"/>
      <c r="J31" s="24" t="n"/>
      <c r="K31" s="24" t="n"/>
      <c r="L31" s="24" t="n"/>
      <c r="M31" s="24" t="n"/>
      <c r="N31" s="24" t="n"/>
      <c r="O31" s="24" t="n"/>
    </row>
    <row r="32">
      <c r="A32" s="25">
        <f>IF($A19="","",$A19)</f>
        <v/>
      </c>
      <c r="B32" s="25">
        <f>IF($B19="","",$B19)</f>
        <v/>
      </c>
      <c r="C32" s="25" t="n"/>
      <c r="D32" s="24" t="n"/>
      <c r="E32" s="24" t="n"/>
      <c r="F32" s="24" t="n"/>
      <c r="G32" s="24" t="n"/>
      <c r="H32" s="24" t="n"/>
      <c r="I32" s="24" t="n"/>
      <c r="J32" s="24" t="n"/>
      <c r="K32" s="24" t="n"/>
      <c r="L32" s="24" t="n"/>
      <c r="M32" s="24" t="n"/>
      <c r="N32" s="24" t="n"/>
      <c r="O32" s="24" t="n"/>
    </row>
    <row r="34" ht="20" customHeight="1">
      <c r="A34" s="19" t="inlineStr">
        <is>
          <t>3. Taux de charge par personne (charge prévue / capacité réelle)</t>
        </is>
      </c>
      <c r="B34" s="20" t="n"/>
      <c r="C34" s="20" t="n"/>
      <c r="D34" s="20" t="n"/>
      <c r="E34" s="20" t="n"/>
      <c r="F34" s="20" t="n"/>
      <c r="G34" s="20" t="n"/>
      <c r="H34" s="20" t="n"/>
      <c r="I34" s="20" t="n"/>
      <c r="J34" s="20" t="n"/>
      <c r="K34" s="20" t="n"/>
      <c r="L34" s="20" t="n"/>
      <c r="M34" s="20" t="n"/>
      <c r="N34" s="20" t="n"/>
      <c r="O34" s="20" t="n"/>
    </row>
    <row r="35">
      <c r="A35" s="21" t="inlineStr">
        <is>
          <t>Personne</t>
        </is>
      </c>
      <c r="B35" s="21" t="inlineStr">
        <is>
          <t>Rôle</t>
        </is>
      </c>
      <c r="C35" s="21" t="inlineStr"/>
      <c r="D35" s="21">
        <f>D$5</f>
        <v/>
      </c>
      <c r="E35" s="21">
        <f>E$5</f>
        <v/>
      </c>
      <c r="F35" s="21">
        <f>F$5</f>
        <v/>
      </c>
      <c r="G35" s="21">
        <f>G$5</f>
        <v/>
      </c>
      <c r="H35" s="21">
        <f>H$5</f>
        <v/>
      </c>
      <c r="I35" s="21">
        <f>I$5</f>
        <v/>
      </c>
      <c r="J35" s="21">
        <f>J$5</f>
        <v/>
      </c>
      <c r="K35" s="21">
        <f>K$5</f>
        <v/>
      </c>
      <c r="L35" s="21">
        <f>L$5</f>
        <v/>
      </c>
      <c r="M35" s="21">
        <f>M$5</f>
        <v/>
      </c>
      <c r="N35" s="21">
        <f>N$5</f>
        <v/>
      </c>
      <c r="O35" s="21">
        <f>O$5</f>
        <v/>
      </c>
    </row>
    <row r="36">
      <c r="A36" s="25">
        <f>IF($A10="","",$A10)</f>
        <v/>
      </c>
      <c r="B36" s="25">
        <f>IF($B10="","",$B10)</f>
        <v/>
      </c>
      <c r="C36" s="25" t="n"/>
      <c r="D36" s="26">
        <f>IF(OR($A10="",D10=""),"",IF(MAX(0,$G$3-N(D23))*$C10=0,IF(D10&gt;0,"à revoir",""),D10/(MAX(0,$G$3-N(D23))*$C10)))</f>
        <v/>
      </c>
      <c r="E36" s="26">
        <f>IF(OR($A10="",E10=""),"",IF(MAX(0,$G$3-N(E23))*$C10=0,IF(E10&gt;0,"à revoir",""),E10/(MAX(0,$G$3-N(E23))*$C10)))</f>
        <v/>
      </c>
      <c r="F36" s="26">
        <f>IF(OR($A10="",F10=""),"",IF(MAX(0,$G$3-N(F23))*$C10=0,IF(F10&gt;0,"à revoir",""),F10/(MAX(0,$G$3-N(F23))*$C10)))</f>
        <v/>
      </c>
      <c r="G36" s="26">
        <f>IF(OR($A10="",G10=""),"",IF(MAX(0,$G$3-N(G23))*$C10=0,IF(G10&gt;0,"à revoir",""),G10/(MAX(0,$G$3-N(G23))*$C10)))</f>
        <v/>
      </c>
      <c r="H36" s="26">
        <f>IF(OR($A10="",H10=""),"",IF(MAX(0,$G$3-N(H23))*$C10=0,IF(H10&gt;0,"à revoir",""),H10/(MAX(0,$G$3-N(H23))*$C10)))</f>
        <v/>
      </c>
      <c r="I36" s="26">
        <f>IF(OR($A10="",I10=""),"",IF(MAX(0,$G$3-N(I23))*$C10=0,IF(I10&gt;0,"à revoir",""),I10/(MAX(0,$G$3-N(I23))*$C10)))</f>
        <v/>
      </c>
      <c r="J36" s="26">
        <f>IF(OR($A10="",J10=""),"",IF(MAX(0,$G$3-N(J23))*$C10=0,IF(J10&gt;0,"à revoir",""),J10/(MAX(0,$G$3-N(J23))*$C10)))</f>
        <v/>
      </c>
      <c r="K36" s="26">
        <f>IF(OR($A10="",K10=""),"",IF(MAX(0,$G$3-N(K23))*$C10=0,IF(K10&gt;0,"à revoir",""),K10/(MAX(0,$G$3-N(K23))*$C10)))</f>
        <v/>
      </c>
      <c r="L36" s="26">
        <f>IF(OR($A10="",L10=""),"",IF(MAX(0,$G$3-N(L23))*$C10=0,IF(L10&gt;0,"à revoir",""),L10/(MAX(0,$G$3-N(L23))*$C10)))</f>
        <v/>
      </c>
      <c r="M36" s="26">
        <f>IF(OR($A10="",M10=""),"",IF(MAX(0,$G$3-N(M23))*$C10=0,IF(M10&gt;0,"à revoir",""),M10/(MAX(0,$G$3-N(M23))*$C10)))</f>
        <v/>
      </c>
      <c r="N36" s="26">
        <f>IF(OR($A10="",N10=""),"",IF(MAX(0,$G$3-N(N23))*$C10=0,IF(N10&gt;0,"à revoir",""),N10/(MAX(0,$G$3-N(N23))*$C10)))</f>
        <v/>
      </c>
      <c r="O36" s="26">
        <f>IF(OR($A10="",O10=""),"",IF(MAX(0,$G$3-N(O23))*$C10=0,IF(O10&gt;0,"à revoir",""),O10/(MAX(0,$G$3-N(O23))*$C10)))</f>
        <v/>
      </c>
    </row>
    <row r="37">
      <c r="A37" s="25">
        <f>IF($A11="","",$A11)</f>
        <v/>
      </c>
      <c r="B37" s="25">
        <f>IF($B11="","",$B11)</f>
        <v/>
      </c>
      <c r="C37" s="25" t="n"/>
      <c r="D37" s="26">
        <f>IF(OR($A11="",D11=""),"",IF(MAX(0,$G$3-N(D24))*$C11=0,IF(D11&gt;0,"à revoir",""),D11/(MAX(0,$G$3-N(D24))*$C11)))</f>
        <v/>
      </c>
      <c r="E37" s="26">
        <f>IF(OR($A11="",E11=""),"",IF(MAX(0,$G$3-N(E24))*$C11=0,IF(E11&gt;0,"à revoir",""),E11/(MAX(0,$G$3-N(E24))*$C11)))</f>
        <v/>
      </c>
      <c r="F37" s="26">
        <f>IF(OR($A11="",F11=""),"",IF(MAX(0,$G$3-N(F24))*$C11=0,IF(F11&gt;0,"à revoir",""),F11/(MAX(0,$G$3-N(F24))*$C11)))</f>
        <v/>
      </c>
      <c r="G37" s="26">
        <f>IF(OR($A11="",G11=""),"",IF(MAX(0,$G$3-N(G24))*$C11=0,IF(G11&gt;0,"à revoir",""),G11/(MAX(0,$G$3-N(G24))*$C11)))</f>
        <v/>
      </c>
      <c r="H37" s="26">
        <f>IF(OR($A11="",H11=""),"",IF(MAX(0,$G$3-N(H24))*$C11=0,IF(H11&gt;0,"à revoir",""),H11/(MAX(0,$G$3-N(H24))*$C11)))</f>
        <v/>
      </c>
      <c r="I37" s="26">
        <f>IF(OR($A11="",I11=""),"",IF(MAX(0,$G$3-N(I24))*$C11=0,IF(I11&gt;0,"à revoir",""),I11/(MAX(0,$G$3-N(I24))*$C11)))</f>
        <v/>
      </c>
      <c r="J37" s="26">
        <f>IF(OR($A11="",J11=""),"",IF(MAX(0,$G$3-N(J24))*$C11=0,IF(J11&gt;0,"à revoir",""),J11/(MAX(0,$G$3-N(J24))*$C11)))</f>
        <v/>
      </c>
      <c r="K37" s="26">
        <f>IF(OR($A11="",K11=""),"",IF(MAX(0,$G$3-N(K24))*$C11=0,IF(K11&gt;0,"à revoir",""),K11/(MAX(0,$G$3-N(K24))*$C11)))</f>
        <v/>
      </c>
      <c r="L37" s="26">
        <f>IF(OR($A11="",L11=""),"",IF(MAX(0,$G$3-N(L24))*$C11=0,IF(L11&gt;0,"à revoir",""),L11/(MAX(0,$G$3-N(L24))*$C11)))</f>
        <v/>
      </c>
      <c r="M37" s="26">
        <f>IF(OR($A11="",M11=""),"",IF(MAX(0,$G$3-N(M24))*$C11=0,IF(M11&gt;0,"à revoir",""),M11/(MAX(0,$G$3-N(M24))*$C11)))</f>
        <v/>
      </c>
      <c r="N37" s="26">
        <f>IF(OR($A11="",N11=""),"",IF(MAX(0,$G$3-N(N24))*$C11=0,IF(N11&gt;0,"à revoir",""),N11/(MAX(0,$G$3-N(N24))*$C11)))</f>
        <v/>
      </c>
      <c r="O37" s="26">
        <f>IF(OR($A11="",O11=""),"",IF(MAX(0,$G$3-N(O24))*$C11=0,IF(O11&gt;0,"à revoir",""),O11/(MAX(0,$G$3-N(O24))*$C11)))</f>
        <v/>
      </c>
    </row>
    <row r="38">
      <c r="A38" s="25">
        <f>IF($A12="","",$A12)</f>
        <v/>
      </c>
      <c r="B38" s="25">
        <f>IF($B12="","",$B12)</f>
        <v/>
      </c>
      <c r="C38" s="25" t="n"/>
      <c r="D38" s="26">
        <f>IF(OR($A12="",D12=""),"",IF(MAX(0,$G$3-N(D25))*$C12=0,IF(D12&gt;0,"à revoir",""),D12/(MAX(0,$G$3-N(D25))*$C12)))</f>
        <v/>
      </c>
      <c r="E38" s="26">
        <f>IF(OR($A12="",E12=""),"",IF(MAX(0,$G$3-N(E25))*$C12=0,IF(E12&gt;0,"à revoir",""),E12/(MAX(0,$G$3-N(E25))*$C12)))</f>
        <v/>
      </c>
      <c r="F38" s="26">
        <f>IF(OR($A12="",F12=""),"",IF(MAX(0,$G$3-N(F25))*$C12=0,IF(F12&gt;0,"à revoir",""),F12/(MAX(0,$G$3-N(F25))*$C12)))</f>
        <v/>
      </c>
      <c r="G38" s="26">
        <f>IF(OR($A12="",G12=""),"",IF(MAX(0,$G$3-N(G25))*$C12=0,IF(G12&gt;0,"à revoir",""),G12/(MAX(0,$G$3-N(G25))*$C12)))</f>
        <v/>
      </c>
      <c r="H38" s="26">
        <f>IF(OR($A12="",H12=""),"",IF(MAX(0,$G$3-N(H25))*$C12=0,IF(H12&gt;0,"à revoir",""),H12/(MAX(0,$G$3-N(H25))*$C12)))</f>
        <v/>
      </c>
      <c r="I38" s="26">
        <f>IF(OR($A12="",I12=""),"",IF(MAX(0,$G$3-N(I25))*$C12=0,IF(I12&gt;0,"à revoir",""),I12/(MAX(0,$G$3-N(I25))*$C12)))</f>
        <v/>
      </c>
      <c r="J38" s="26">
        <f>IF(OR($A12="",J12=""),"",IF(MAX(0,$G$3-N(J25))*$C12=0,IF(J12&gt;0,"à revoir",""),J12/(MAX(0,$G$3-N(J25))*$C12)))</f>
        <v/>
      </c>
      <c r="K38" s="26">
        <f>IF(OR($A12="",K12=""),"",IF(MAX(0,$G$3-N(K25))*$C12=0,IF(K12&gt;0,"à revoir",""),K12/(MAX(0,$G$3-N(K25))*$C12)))</f>
        <v/>
      </c>
      <c r="L38" s="26">
        <f>IF(OR($A12="",L12=""),"",IF(MAX(0,$G$3-N(L25))*$C12=0,IF(L12&gt;0,"à revoir",""),L12/(MAX(0,$G$3-N(L25))*$C12)))</f>
        <v/>
      </c>
      <c r="M38" s="26">
        <f>IF(OR($A12="",M12=""),"",IF(MAX(0,$G$3-N(M25))*$C12=0,IF(M12&gt;0,"à revoir",""),M12/(MAX(0,$G$3-N(M25))*$C12)))</f>
        <v/>
      </c>
      <c r="N38" s="26">
        <f>IF(OR($A12="",N12=""),"",IF(MAX(0,$G$3-N(N25))*$C12=0,IF(N12&gt;0,"à revoir",""),N12/(MAX(0,$G$3-N(N25))*$C12)))</f>
        <v/>
      </c>
      <c r="O38" s="26">
        <f>IF(OR($A12="",O12=""),"",IF(MAX(0,$G$3-N(O25))*$C12=0,IF(O12&gt;0,"à revoir",""),O12/(MAX(0,$G$3-N(O25))*$C12)))</f>
        <v/>
      </c>
    </row>
    <row r="39">
      <c r="A39" s="25">
        <f>IF($A13="","",$A13)</f>
        <v/>
      </c>
      <c r="B39" s="25">
        <f>IF($B13="","",$B13)</f>
        <v/>
      </c>
      <c r="C39" s="25" t="n"/>
      <c r="D39" s="26">
        <f>IF(OR($A13="",D13=""),"",IF(MAX(0,$G$3-N(D26))*$C13=0,IF(D13&gt;0,"à revoir",""),D13/(MAX(0,$G$3-N(D26))*$C13)))</f>
        <v/>
      </c>
      <c r="E39" s="26">
        <f>IF(OR($A13="",E13=""),"",IF(MAX(0,$G$3-N(E26))*$C13=0,IF(E13&gt;0,"à revoir",""),E13/(MAX(0,$G$3-N(E26))*$C13)))</f>
        <v/>
      </c>
      <c r="F39" s="26">
        <f>IF(OR($A13="",F13=""),"",IF(MAX(0,$G$3-N(F26))*$C13=0,IF(F13&gt;0,"à revoir",""),F13/(MAX(0,$G$3-N(F26))*$C13)))</f>
        <v/>
      </c>
      <c r="G39" s="26">
        <f>IF(OR($A13="",G13=""),"",IF(MAX(0,$G$3-N(G26))*$C13=0,IF(G13&gt;0,"à revoir",""),G13/(MAX(0,$G$3-N(G26))*$C13)))</f>
        <v/>
      </c>
      <c r="H39" s="26">
        <f>IF(OR($A13="",H13=""),"",IF(MAX(0,$G$3-N(H26))*$C13=0,IF(H13&gt;0,"à revoir",""),H13/(MAX(0,$G$3-N(H26))*$C13)))</f>
        <v/>
      </c>
      <c r="I39" s="26">
        <f>IF(OR($A13="",I13=""),"",IF(MAX(0,$G$3-N(I26))*$C13=0,IF(I13&gt;0,"à revoir",""),I13/(MAX(0,$G$3-N(I26))*$C13)))</f>
        <v/>
      </c>
      <c r="J39" s="26">
        <f>IF(OR($A13="",J13=""),"",IF(MAX(0,$G$3-N(J26))*$C13=0,IF(J13&gt;0,"à revoir",""),J13/(MAX(0,$G$3-N(J26))*$C13)))</f>
        <v/>
      </c>
      <c r="K39" s="26">
        <f>IF(OR($A13="",K13=""),"",IF(MAX(0,$G$3-N(K26))*$C13=0,IF(K13&gt;0,"à revoir",""),K13/(MAX(0,$G$3-N(K26))*$C13)))</f>
        <v/>
      </c>
      <c r="L39" s="26">
        <f>IF(OR($A13="",L13=""),"",IF(MAX(0,$G$3-N(L26))*$C13=0,IF(L13&gt;0,"à revoir",""),L13/(MAX(0,$G$3-N(L26))*$C13)))</f>
        <v/>
      </c>
      <c r="M39" s="26">
        <f>IF(OR($A13="",M13=""),"",IF(MAX(0,$G$3-N(M26))*$C13=0,IF(M13&gt;0,"à revoir",""),M13/(MAX(0,$G$3-N(M26))*$C13)))</f>
        <v/>
      </c>
      <c r="N39" s="26">
        <f>IF(OR($A13="",N13=""),"",IF(MAX(0,$G$3-N(N26))*$C13=0,IF(N13&gt;0,"à revoir",""),N13/(MAX(0,$G$3-N(N26))*$C13)))</f>
        <v/>
      </c>
      <c r="O39" s="26">
        <f>IF(OR($A13="",O13=""),"",IF(MAX(0,$G$3-N(O26))*$C13=0,IF(O13&gt;0,"à revoir",""),O13/(MAX(0,$G$3-N(O26))*$C13)))</f>
        <v/>
      </c>
    </row>
    <row r="40">
      <c r="A40" s="25">
        <f>IF($A14="","",$A14)</f>
        <v/>
      </c>
      <c r="B40" s="25">
        <f>IF($B14="","",$B14)</f>
        <v/>
      </c>
      <c r="C40" s="25" t="n"/>
      <c r="D40" s="26">
        <f>IF(OR($A14="",D14=""),"",IF(MAX(0,$G$3-N(D27))*$C14=0,IF(D14&gt;0,"à revoir",""),D14/(MAX(0,$G$3-N(D27))*$C14)))</f>
        <v/>
      </c>
      <c r="E40" s="26">
        <f>IF(OR($A14="",E14=""),"",IF(MAX(0,$G$3-N(E27))*$C14=0,IF(E14&gt;0,"à revoir",""),E14/(MAX(0,$G$3-N(E27))*$C14)))</f>
        <v/>
      </c>
      <c r="F40" s="26">
        <f>IF(OR($A14="",F14=""),"",IF(MAX(0,$G$3-N(F27))*$C14=0,IF(F14&gt;0,"à revoir",""),F14/(MAX(0,$G$3-N(F27))*$C14)))</f>
        <v/>
      </c>
      <c r="G40" s="26">
        <f>IF(OR($A14="",G14=""),"",IF(MAX(0,$G$3-N(G27))*$C14=0,IF(G14&gt;0,"à revoir",""),G14/(MAX(0,$G$3-N(G27))*$C14)))</f>
        <v/>
      </c>
      <c r="H40" s="26">
        <f>IF(OR($A14="",H14=""),"",IF(MAX(0,$G$3-N(H27))*$C14=0,IF(H14&gt;0,"à revoir",""),H14/(MAX(0,$G$3-N(H27))*$C14)))</f>
        <v/>
      </c>
      <c r="I40" s="26">
        <f>IF(OR($A14="",I14=""),"",IF(MAX(0,$G$3-N(I27))*$C14=0,IF(I14&gt;0,"à revoir",""),I14/(MAX(0,$G$3-N(I27))*$C14)))</f>
        <v/>
      </c>
      <c r="J40" s="26">
        <f>IF(OR($A14="",J14=""),"",IF(MAX(0,$G$3-N(J27))*$C14=0,IF(J14&gt;0,"à revoir",""),J14/(MAX(0,$G$3-N(J27))*$C14)))</f>
        <v/>
      </c>
      <c r="K40" s="26">
        <f>IF(OR($A14="",K14=""),"",IF(MAX(0,$G$3-N(K27))*$C14=0,IF(K14&gt;0,"à revoir",""),K14/(MAX(0,$G$3-N(K27))*$C14)))</f>
        <v/>
      </c>
      <c r="L40" s="26">
        <f>IF(OR($A14="",L14=""),"",IF(MAX(0,$G$3-N(L27))*$C14=0,IF(L14&gt;0,"à revoir",""),L14/(MAX(0,$G$3-N(L27))*$C14)))</f>
        <v/>
      </c>
      <c r="M40" s="26">
        <f>IF(OR($A14="",M14=""),"",IF(MAX(0,$G$3-N(M27))*$C14=0,IF(M14&gt;0,"à revoir",""),M14/(MAX(0,$G$3-N(M27))*$C14)))</f>
        <v/>
      </c>
      <c r="N40" s="26">
        <f>IF(OR($A14="",N14=""),"",IF(MAX(0,$G$3-N(N27))*$C14=0,IF(N14&gt;0,"à revoir",""),N14/(MAX(0,$G$3-N(N27))*$C14)))</f>
        <v/>
      </c>
      <c r="O40" s="26">
        <f>IF(OR($A14="",O14=""),"",IF(MAX(0,$G$3-N(O27))*$C14=0,IF(O14&gt;0,"à revoir",""),O14/(MAX(0,$G$3-N(O27))*$C14)))</f>
        <v/>
      </c>
    </row>
    <row r="41">
      <c r="A41" s="25">
        <f>IF($A15="","",$A15)</f>
        <v/>
      </c>
      <c r="B41" s="25">
        <f>IF($B15="","",$B15)</f>
        <v/>
      </c>
      <c r="C41" s="25" t="n"/>
      <c r="D41" s="26">
        <f>IF(OR($A15="",D15=""),"",IF(MAX(0,$G$3-N(D28))*$C15=0,IF(D15&gt;0,"à revoir",""),D15/(MAX(0,$G$3-N(D28))*$C15)))</f>
        <v/>
      </c>
      <c r="E41" s="26">
        <f>IF(OR($A15="",E15=""),"",IF(MAX(0,$G$3-N(E28))*$C15=0,IF(E15&gt;0,"à revoir",""),E15/(MAX(0,$G$3-N(E28))*$C15)))</f>
        <v/>
      </c>
      <c r="F41" s="26">
        <f>IF(OR($A15="",F15=""),"",IF(MAX(0,$G$3-N(F28))*$C15=0,IF(F15&gt;0,"à revoir",""),F15/(MAX(0,$G$3-N(F28))*$C15)))</f>
        <v/>
      </c>
      <c r="G41" s="26">
        <f>IF(OR($A15="",G15=""),"",IF(MAX(0,$G$3-N(G28))*$C15=0,IF(G15&gt;0,"à revoir",""),G15/(MAX(0,$G$3-N(G28))*$C15)))</f>
        <v/>
      </c>
      <c r="H41" s="26">
        <f>IF(OR($A15="",H15=""),"",IF(MAX(0,$G$3-N(H28))*$C15=0,IF(H15&gt;0,"à revoir",""),H15/(MAX(0,$G$3-N(H28))*$C15)))</f>
        <v/>
      </c>
      <c r="I41" s="26">
        <f>IF(OR($A15="",I15=""),"",IF(MAX(0,$G$3-N(I28))*$C15=0,IF(I15&gt;0,"à revoir",""),I15/(MAX(0,$G$3-N(I28))*$C15)))</f>
        <v/>
      </c>
      <c r="J41" s="26">
        <f>IF(OR($A15="",J15=""),"",IF(MAX(0,$G$3-N(J28))*$C15=0,IF(J15&gt;0,"à revoir",""),J15/(MAX(0,$G$3-N(J28))*$C15)))</f>
        <v/>
      </c>
      <c r="K41" s="26">
        <f>IF(OR($A15="",K15=""),"",IF(MAX(0,$G$3-N(K28))*$C15=0,IF(K15&gt;0,"à revoir",""),K15/(MAX(0,$G$3-N(K28))*$C15)))</f>
        <v/>
      </c>
      <c r="L41" s="26">
        <f>IF(OR($A15="",L15=""),"",IF(MAX(0,$G$3-N(L28))*$C15=0,IF(L15&gt;0,"à revoir",""),L15/(MAX(0,$G$3-N(L28))*$C15)))</f>
        <v/>
      </c>
      <c r="M41" s="26">
        <f>IF(OR($A15="",M15=""),"",IF(MAX(0,$G$3-N(M28))*$C15=0,IF(M15&gt;0,"à revoir",""),M15/(MAX(0,$G$3-N(M28))*$C15)))</f>
        <v/>
      </c>
      <c r="N41" s="26">
        <f>IF(OR($A15="",N15=""),"",IF(MAX(0,$G$3-N(N28))*$C15=0,IF(N15&gt;0,"à revoir",""),N15/(MAX(0,$G$3-N(N28))*$C15)))</f>
        <v/>
      </c>
      <c r="O41" s="26">
        <f>IF(OR($A15="",O15=""),"",IF(MAX(0,$G$3-N(O28))*$C15=0,IF(O15&gt;0,"à revoir",""),O15/(MAX(0,$G$3-N(O28))*$C15)))</f>
        <v/>
      </c>
    </row>
    <row r="42">
      <c r="A42" s="25">
        <f>IF($A16="","",$A16)</f>
        <v/>
      </c>
      <c r="B42" s="25">
        <f>IF($B16="","",$B16)</f>
        <v/>
      </c>
      <c r="C42" s="25" t="n"/>
      <c r="D42" s="26">
        <f>IF(OR($A16="",D16=""),"",IF(MAX(0,$G$3-N(D29))*$C16=0,IF(D16&gt;0,"à revoir",""),D16/(MAX(0,$G$3-N(D29))*$C16)))</f>
        <v/>
      </c>
      <c r="E42" s="26">
        <f>IF(OR($A16="",E16=""),"",IF(MAX(0,$G$3-N(E29))*$C16=0,IF(E16&gt;0,"à revoir",""),E16/(MAX(0,$G$3-N(E29))*$C16)))</f>
        <v/>
      </c>
      <c r="F42" s="26">
        <f>IF(OR($A16="",F16=""),"",IF(MAX(0,$G$3-N(F29))*$C16=0,IF(F16&gt;0,"à revoir",""),F16/(MAX(0,$G$3-N(F29))*$C16)))</f>
        <v/>
      </c>
      <c r="G42" s="26">
        <f>IF(OR($A16="",G16=""),"",IF(MAX(0,$G$3-N(G29))*$C16=0,IF(G16&gt;0,"à revoir",""),G16/(MAX(0,$G$3-N(G29))*$C16)))</f>
        <v/>
      </c>
      <c r="H42" s="26">
        <f>IF(OR($A16="",H16=""),"",IF(MAX(0,$G$3-N(H29))*$C16=0,IF(H16&gt;0,"à revoir",""),H16/(MAX(0,$G$3-N(H29))*$C16)))</f>
        <v/>
      </c>
      <c r="I42" s="26">
        <f>IF(OR($A16="",I16=""),"",IF(MAX(0,$G$3-N(I29))*$C16=0,IF(I16&gt;0,"à revoir",""),I16/(MAX(0,$G$3-N(I29))*$C16)))</f>
        <v/>
      </c>
      <c r="J42" s="26">
        <f>IF(OR($A16="",J16=""),"",IF(MAX(0,$G$3-N(J29))*$C16=0,IF(J16&gt;0,"à revoir",""),J16/(MAX(0,$G$3-N(J29))*$C16)))</f>
        <v/>
      </c>
      <c r="K42" s="26">
        <f>IF(OR($A16="",K16=""),"",IF(MAX(0,$G$3-N(K29))*$C16=0,IF(K16&gt;0,"à revoir",""),K16/(MAX(0,$G$3-N(K29))*$C16)))</f>
        <v/>
      </c>
      <c r="L42" s="26">
        <f>IF(OR($A16="",L16=""),"",IF(MAX(0,$G$3-N(L29))*$C16=0,IF(L16&gt;0,"à revoir",""),L16/(MAX(0,$G$3-N(L29))*$C16)))</f>
        <v/>
      </c>
      <c r="M42" s="26">
        <f>IF(OR($A16="",M16=""),"",IF(MAX(0,$G$3-N(M29))*$C16=0,IF(M16&gt;0,"à revoir",""),M16/(MAX(0,$G$3-N(M29))*$C16)))</f>
        <v/>
      </c>
      <c r="N42" s="26">
        <f>IF(OR($A16="",N16=""),"",IF(MAX(0,$G$3-N(N29))*$C16=0,IF(N16&gt;0,"à revoir",""),N16/(MAX(0,$G$3-N(N29))*$C16)))</f>
        <v/>
      </c>
      <c r="O42" s="26">
        <f>IF(OR($A16="",O16=""),"",IF(MAX(0,$G$3-N(O29))*$C16=0,IF(O16&gt;0,"à revoir",""),O16/(MAX(0,$G$3-N(O29))*$C16)))</f>
        <v/>
      </c>
    </row>
    <row r="43">
      <c r="A43" s="25">
        <f>IF($A17="","",$A17)</f>
        <v/>
      </c>
      <c r="B43" s="25">
        <f>IF($B17="","",$B17)</f>
        <v/>
      </c>
      <c r="C43" s="25" t="n"/>
      <c r="D43" s="26">
        <f>IF(OR($A17="",D17=""),"",IF(MAX(0,$G$3-N(D30))*$C17=0,IF(D17&gt;0,"à revoir",""),D17/(MAX(0,$G$3-N(D30))*$C17)))</f>
        <v/>
      </c>
      <c r="E43" s="26">
        <f>IF(OR($A17="",E17=""),"",IF(MAX(0,$G$3-N(E30))*$C17=0,IF(E17&gt;0,"à revoir",""),E17/(MAX(0,$G$3-N(E30))*$C17)))</f>
        <v/>
      </c>
      <c r="F43" s="26">
        <f>IF(OR($A17="",F17=""),"",IF(MAX(0,$G$3-N(F30))*$C17=0,IF(F17&gt;0,"à revoir",""),F17/(MAX(0,$G$3-N(F30))*$C17)))</f>
        <v/>
      </c>
      <c r="G43" s="26">
        <f>IF(OR($A17="",G17=""),"",IF(MAX(0,$G$3-N(G30))*$C17=0,IF(G17&gt;0,"à revoir",""),G17/(MAX(0,$G$3-N(G30))*$C17)))</f>
        <v/>
      </c>
      <c r="H43" s="26">
        <f>IF(OR($A17="",H17=""),"",IF(MAX(0,$G$3-N(H30))*$C17=0,IF(H17&gt;0,"à revoir",""),H17/(MAX(0,$G$3-N(H30))*$C17)))</f>
        <v/>
      </c>
      <c r="I43" s="26">
        <f>IF(OR($A17="",I17=""),"",IF(MAX(0,$G$3-N(I30))*$C17=0,IF(I17&gt;0,"à revoir",""),I17/(MAX(0,$G$3-N(I30))*$C17)))</f>
        <v/>
      </c>
      <c r="J43" s="26">
        <f>IF(OR($A17="",J17=""),"",IF(MAX(0,$G$3-N(J30))*$C17=0,IF(J17&gt;0,"à revoir",""),J17/(MAX(0,$G$3-N(J30))*$C17)))</f>
        <v/>
      </c>
      <c r="K43" s="26">
        <f>IF(OR($A17="",K17=""),"",IF(MAX(0,$G$3-N(K30))*$C17=0,IF(K17&gt;0,"à revoir",""),K17/(MAX(0,$G$3-N(K30))*$C17)))</f>
        <v/>
      </c>
      <c r="L43" s="26">
        <f>IF(OR($A17="",L17=""),"",IF(MAX(0,$G$3-N(L30))*$C17=0,IF(L17&gt;0,"à revoir",""),L17/(MAX(0,$G$3-N(L30))*$C17)))</f>
        <v/>
      </c>
      <c r="M43" s="26">
        <f>IF(OR($A17="",M17=""),"",IF(MAX(0,$G$3-N(M30))*$C17=0,IF(M17&gt;0,"à revoir",""),M17/(MAX(0,$G$3-N(M30))*$C17)))</f>
        <v/>
      </c>
      <c r="N43" s="26">
        <f>IF(OR($A17="",N17=""),"",IF(MAX(0,$G$3-N(N30))*$C17=0,IF(N17&gt;0,"à revoir",""),N17/(MAX(0,$G$3-N(N30))*$C17)))</f>
        <v/>
      </c>
      <c r="O43" s="26">
        <f>IF(OR($A17="",O17=""),"",IF(MAX(0,$G$3-N(O30))*$C17=0,IF(O17&gt;0,"à revoir",""),O17/(MAX(0,$G$3-N(O30))*$C17)))</f>
        <v/>
      </c>
    </row>
    <row r="44">
      <c r="A44" s="25">
        <f>IF($A18="","",$A18)</f>
        <v/>
      </c>
      <c r="B44" s="25">
        <f>IF($B18="","",$B18)</f>
        <v/>
      </c>
      <c r="C44" s="25" t="n"/>
      <c r="D44" s="26">
        <f>IF(OR($A18="",D18=""),"",IF(MAX(0,$G$3-N(D31))*$C18=0,IF(D18&gt;0,"à revoir",""),D18/(MAX(0,$G$3-N(D31))*$C18)))</f>
        <v/>
      </c>
      <c r="E44" s="26">
        <f>IF(OR($A18="",E18=""),"",IF(MAX(0,$G$3-N(E31))*$C18=0,IF(E18&gt;0,"à revoir",""),E18/(MAX(0,$G$3-N(E31))*$C18)))</f>
        <v/>
      </c>
      <c r="F44" s="26">
        <f>IF(OR($A18="",F18=""),"",IF(MAX(0,$G$3-N(F31))*$C18=0,IF(F18&gt;0,"à revoir",""),F18/(MAX(0,$G$3-N(F31))*$C18)))</f>
        <v/>
      </c>
      <c r="G44" s="26">
        <f>IF(OR($A18="",G18=""),"",IF(MAX(0,$G$3-N(G31))*$C18=0,IF(G18&gt;0,"à revoir",""),G18/(MAX(0,$G$3-N(G31))*$C18)))</f>
        <v/>
      </c>
      <c r="H44" s="26">
        <f>IF(OR($A18="",H18=""),"",IF(MAX(0,$G$3-N(H31))*$C18=0,IF(H18&gt;0,"à revoir",""),H18/(MAX(0,$G$3-N(H31))*$C18)))</f>
        <v/>
      </c>
      <c r="I44" s="26">
        <f>IF(OR($A18="",I18=""),"",IF(MAX(0,$G$3-N(I31))*$C18=0,IF(I18&gt;0,"à revoir",""),I18/(MAX(0,$G$3-N(I31))*$C18)))</f>
        <v/>
      </c>
      <c r="J44" s="26">
        <f>IF(OR($A18="",J18=""),"",IF(MAX(0,$G$3-N(J31))*$C18=0,IF(J18&gt;0,"à revoir",""),J18/(MAX(0,$G$3-N(J31))*$C18)))</f>
        <v/>
      </c>
      <c r="K44" s="26">
        <f>IF(OR($A18="",K18=""),"",IF(MAX(0,$G$3-N(K31))*$C18=0,IF(K18&gt;0,"à revoir",""),K18/(MAX(0,$G$3-N(K31))*$C18)))</f>
        <v/>
      </c>
      <c r="L44" s="26">
        <f>IF(OR($A18="",L18=""),"",IF(MAX(0,$G$3-N(L31))*$C18=0,IF(L18&gt;0,"à revoir",""),L18/(MAX(0,$G$3-N(L31))*$C18)))</f>
        <v/>
      </c>
      <c r="M44" s="26">
        <f>IF(OR($A18="",M18=""),"",IF(MAX(0,$G$3-N(M31))*$C18=0,IF(M18&gt;0,"à revoir",""),M18/(MAX(0,$G$3-N(M31))*$C18)))</f>
        <v/>
      </c>
      <c r="N44" s="26">
        <f>IF(OR($A18="",N18=""),"",IF(MAX(0,$G$3-N(N31))*$C18=0,IF(N18&gt;0,"à revoir",""),N18/(MAX(0,$G$3-N(N31))*$C18)))</f>
        <v/>
      </c>
      <c r="O44" s="26">
        <f>IF(OR($A18="",O18=""),"",IF(MAX(0,$G$3-N(O31))*$C18=0,IF(O18&gt;0,"à revoir",""),O18/(MAX(0,$G$3-N(O31))*$C18)))</f>
        <v/>
      </c>
    </row>
    <row r="45">
      <c r="A45" s="25">
        <f>IF($A19="","",$A19)</f>
        <v/>
      </c>
      <c r="B45" s="25">
        <f>IF($B19="","",$B19)</f>
        <v/>
      </c>
      <c r="C45" s="25" t="n"/>
      <c r="D45" s="26">
        <f>IF(OR($A19="",D19=""),"",IF(MAX(0,$G$3-N(D32))*$C19=0,IF(D19&gt;0,"à revoir",""),D19/(MAX(0,$G$3-N(D32))*$C19)))</f>
        <v/>
      </c>
      <c r="E45" s="26">
        <f>IF(OR($A19="",E19=""),"",IF(MAX(0,$G$3-N(E32))*$C19=0,IF(E19&gt;0,"à revoir",""),E19/(MAX(0,$G$3-N(E32))*$C19)))</f>
        <v/>
      </c>
      <c r="F45" s="26">
        <f>IF(OR($A19="",F19=""),"",IF(MAX(0,$G$3-N(F32))*$C19=0,IF(F19&gt;0,"à revoir",""),F19/(MAX(0,$G$3-N(F32))*$C19)))</f>
        <v/>
      </c>
      <c r="G45" s="26">
        <f>IF(OR($A19="",G19=""),"",IF(MAX(0,$G$3-N(G32))*$C19=0,IF(G19&gt;0,"à revoir",""),G19/(MAX(0,$G$3-N(G32))*$C19)))</f>
        <v/>
      </c>
      <c r="H45" s="26">
        <f>IF(OR($A19="",H19=""),"",IF(MAX(0,$G$3-N(H32))*$C19=0,IF(H19&gt;0,"à revoir",""),H19/(MAX(0,$G$3-N(H32))*$C19)))</f>
        <v/>
      </c>
      <c r="I45" s="26">
        <f>IF(OR($A19="",I19=""),"",IF(MAX(0,$G$3-N(I32))*$C19=0,IF(I19&gt;0,"à revoir",""),I19/(MAX(0,$G$3-N(I32))*$C19)))</f>
        <v/>
      </c>
      <c r="J45" s="26">
        <f>IF(OR($A19="",J19=""),"",IF(MAX(0,$G$3-N(J32))*$C19=0,IF(J19&gt;0,"à revoir",""),J19/(MAX(0,$G$3-N(J32))*$C19)))</f>
        <v/>
      </c>
      <c r="K45" s="26">
        <f>IF(OR($A19="",K19=""),"",IF(MAX(0,$G$3-N(K32))*$C19=0,IF(K19&gt;0,"à revoir",""),K19/(MAX(0,$G$3-N(K32))*$C19)))</f>
        <v/>
      </c>
      <c r="L45" s="26">
        <f>IF(OR($A19="",L19=""),"",IF(MAX(0,$G$3-N(L32))*$C19=0,IF(L19&gt;0,"à revoir",""),L19/(MAX(0,$G$3-N(L32))*$C19)))</f>
        <v/>
      </c>
      <c r="M45" s="26">
        <f>IF(OR($A19="",M19=""),"",IF(MAX(0,$G$3-N(M32))*$C19=0,IF(M19&gt;0,"à revoir",""),M19/(MAX(0,$G$3-N(M32))*$C19)))</f>
        <v/>
      </c>
      <c r="N45" s="26">
        <f>IF(OR($A19="",N19=""),"",IF(MAX(0,$G$3-N(N32))*$C19=0,IF(N19&gt;0,"à revoir",""),N19/(MAX(0,$G$3-N(N32))*$C19)))</f>
        <v/>
      </c>
      <c r="O45" s="26">
        <f>IF(OR($A19="",O19=""),"",IF(MAX(0,$G$3-N(O32))*$C19=0,IF(O19&gt;0,"à revoir",""),O19/(MAX(0,$G$3-N(O32))*$C19)))</f>
        <v/>
      </c>
    </row>
    <row r="47" ht="20" customHeight="1">
      <c r="A47" s="19" t="inlineStr">
        <is>
          <t>4. Équipe</t>
        </is>
      </c>
      <c r="B47" s="20" t="n"/>
      <c r="C47" s="20" t="n"/>
      <c r="D47" s="20" t="n"/>
      <c r="E47" s="20" t="n"/>
      <c r="F47" s="20" t="n"/>
      <c r="G47" s="20" t="n"/>
      <c r="H47" s="20" t="n"/>
      <c r="I47" s="20" t="n"/>
      <c r="J47" s="20" t="n"/>
      <c r="K47" s="20" t="n"/>
      <c r="L47" s="20" t="n"/>
      <c r="M47" s="20" t="n"/>
      <c r="N47" s="20" t="n"/>
      <c r="O47" s="20" t="n"/>
    </row>
    <row r="48">
      <c r="A48" s="27" t="inlineStr">
        <is>
          <t>Capacité réelle (jours)</t>
        </is>
      </c>
      <c r="B48" s="28" t="n"/>
      <c r="C48" s="28" t="n"/>
      <c r="D48" s="29">
        <f>SUMPRODUCT(($A$10:$A$19&lt;&gt;"")*($G$3-D$23:D$32&gt;0)*($G$3-D$23:D$32)*$C$10:$C$19)</f>
        <v/>
      </c>
      <c r="E48" s="29">
        <f>SUMPRODUCT(($A$10:$A$19&lt;&gt;"")*($G$3-E$23:E$32&gt;0)*($G$3-E$23:E$32)*$C$10:$C$19)</f>
        <v/>
      </c>
      <c r="F48" s="29">
        <f>SUMPRODUCT(($A$10:$A$19&lt;&gt;"")*($G$3-F$23:F$32&gt;0)*($G$3-F$23:F$32)*$C$10:$C$19)</f>
        <v/>
      </c>
      <c r="G48" s="29">
        <f>SUMPRODUCT(($A$10:$A$19&lt;&gt;"")*($G$3-G$23:G$32&gt;0)*($G$3-G$23:G$32)*$C$10:$C$19)</f>
        <v/>
      </c>
      <c r="H48" s="29">
        <f>SUMPRODUCT(($A$10:$A$19&lt;&gt;"")*($G$3-H$23:H$32&gt;0)*($G$3-H$23:H$32)*$C$10:$C$19)</f>
        <v/>
      </c>
      <c r="I48" s="29">
        <f>SUMPRODUCT(($A$10:$A$19&lt;&gt;"")*($G$3-I$23:I$32&gt;0)*($G$3-I$23:I$32)*$C$10:$C$19)</f>
        <v/>
      </c>
      <c r="J48" s="29">
        <f>SUMPRODUCT(($A$10:$A$19&lt;&gt;"")*($G$3-J$23:J$32&gt;0)*($G$3-J$23:J$32)*$C$10:$C$19)</f>
        <v/>
      </c>
      <c r="K48" s="29">
        <f>SUMPRODUCT(($A$10:$A$19&lt;&gt;"")*($G$3-K$23:K$32&gt;0)*($G$3-K$23:K$32)*$C$10:$C$19)</f>
        <v/>
      </c>
      <c r="L48" s="29">
        <f>SUMPRODUCT(($A$10:$A$19&lt;&gt;"")*($G$3-L$23:L$32&gt;0)*($G$3-L$23:L$32)*$C$10:$C$19)</f>
        <v/>
      </c>
      <c r="M48" s="29">
        <f>SUMPRODUCT(($A$10:$A$19&lt;&gt;"")*($G$3-M$23:M$32&gt;0)*($G$3-M$23:M$32)*$C$10:$C$19)</f>
        <v/>
      </c>
      <c r="N48" s="29">
        <f>SUMPRODUCT(($A$10:$A$19&lt;&gt;"")*($G$3-N$23:N$32&gt;0)*($G$3-N$23:N$32)*$C$10:$C$19)</f>
        <v/>
      </c>
      <c r="O48" s="29">
        <f>SUMPRODUCT(($A$10:$A$19&lt;&gt;"")*($G$3-O$23:O$32&gt;0)*($G$3-O$23:O$32)*$C$10:$C$19)</f>
        <v/>
      </c>
    </row>
    <row r="49">
      <c r="A49" s="27" t="inlineStr">
        <is>
          <t>Charge prévue (jours)</t>
        </is>
      </c>
      <c r="B49" s="28" t="n"/>
      <c r="C49" s="28" t="n"/>
      <c r="D49" s="29">
        <f>SUM(D10:D19)</f>
        <v/>
      </c>
      <c r="E49" s="29">
        <f>SUM(E10:E19)</f>
        <v/>
      </c>
      <c r="F49" s="29">
        <f>SUM(F10:F19)</f>
        <v/>
      </c>
      <c r="G49" s="29">
        <f>SUM(G10:G19)</f>
        <v/>
      </c>
      <c r="H49" s="29">
        <f>SUM(H10:H19)</f>
        <v/>
      </c>
      <c r="I49" s="29">
        <f>SUM(I10:I19)</f>
        <v/>
      </c>
      <c r="J49" s="29">
        <f>SUM(J10:J19)</f>
        <v/>
      </c>
      <c r="K49" s="29">
        <f>SUM(K10:K19)</f>
        <v/>
      </c>
      <c r="L49" s="29">
        <f>SUM(L10:L19)</f>
        <v/>
      </c>
      <c r="M49" s="29">
        <f>SUM(M10:M19)</f>
        <v/>
      </c>
      <c r="N49" s="29">
        <f>SUM(N10:N19)</f>
        <v/>
      </c>
      <c r="O49" s="29">
        <f>SUM(O10:O19)</f>
        <v/>
      </c>
    </row>
    <row r="50">
      <c r="A50" s="27" t="inlineStr">
        <is>
          <t>Taux de charge</t>
        </is>
      </c>
      <c r="B50" s="28" t="n"/>
      <c r="C50" s="28" t="n"/>
      <c r="D50" s="30">
        <f>IF(OR(D48=0,D49=0),"",D49/D48)</f>
        <v/>
      </c>
      <c r="E50" s="30">
        <f>IF(OR(E48=0,E49=0),"",E49/E48)</f>
        <v/>
      </c>
      <c r="F50" s="30">
        <f>IF(OR(F48=0,F49=0),"",F49/F48)</f>
        <v/>
      </c>
      <c r="G50" s="30">
        <f>IF(OR(G48=0,G49=0),"",G49/G48)</f>
        <v/>
      </c>
      <c r="H50" s="30">
        <f>IF(OR(H48=0,H49=0),"",H49/H48)</f>
        <v/>
      </c>
      <c r="I50" s="30">
        <f>IF(OR(I48=0,I49=0),"",I49/I48)</f>
        <v/>
      </c>
      <c r="J50" s="30">
        <f>IF(OR(J48=0,J49=0),"",J49/J48)</f>
        <v/>
      </c>
      <c r="K50" s="30">
        <f>IF(OR(K48=0,K49=0),"",K49/K48)</f>
        <v/>
      </c>
      <c r="L50" s="30">
        <f>IF(OR(L48=0,L49=0),"",L49/L48)</f>
        <v/>
      </c>
      <c r="M50" s="30">
        <f>IF(OR(M48=0,M49=0),"",M49/M48)</f>
        <v/>
      </c>
      <c r="N50" s="30">
        <f>IF(OR(N48=0,N49=0),"",N49/N48)</f>
        <v/>
      </c>
      <c r="O50" s="30">
        <f>IF(OR(O48=0,O49=0),"",O49/O48)</f>
        <v/>
      </c>
    </row>
    <row r="52">
      <c r="A52" s="10" t="inlineStr">
        <is>
          <t>Cellules bleu clair : à remplir. Autres cellules : calculées. Les cinq lignes d’exemple reproduisent le tableau de l’article (80 %, 100 %, 130 %, 88 %) : remplacez-les par votre équipe.</t>
        </is>
      </c>
    </row>
  </sheetData>
  <mergeCells count="10">
    <mergeCell ref="A49:C49"/>
    <mergeCell ref="A5:C5"/>
    <mergeCell ref="A52:O52"/>
    <mergeCell ref="A6:C6"/>
    <mergeCell ref="D3:F3"/>
    <mergeCell ref="A50:C50"/>
    <mergeCell ref="A48:C48"/>
    <mergeCell ref="A3:B3"/>
    <mergeCell ref="K3:L3"/>
    <mergeCell ref="H3:I3"/>
  </mergeCells>
  <conditionalFormatting sqref="D36:O45">
    <cfRule type="expression" priority="1" dxfId="0">
      <formula>AND(ISNUMBER(D36),D36&lt;=$J$3)</formula>
    </cfRule>
    <cfRule type="expression" priority="2" dxfId="1">
      <formula>AND(ISNUMBER(D36),D36&gt;$J$3,D36&lt;=$M$3)</formula>
    </cfRule>
    <cfRule type="expression" priority="3" dxfId="2">
      <formula>OR(AND(ISNUMBER(D36),D36&gt;$M$3),D36="à revoir")</formula>
    </cfRule>
  </conditionalFormatting>
  <conditionalFormatting sqref="D50:O50">
    <cfRule type="expression" priority="4" dxfId="0">
      <formula>AND(ISNUMBER(D50),D50&lt;=$J$3)</formula>
    </cfRule>
    <cfRule type="expression" priority="5" dxfId="1">
      <formula>AND(ISNUMBER(D50),D50&gt;$J$3,D50&lt;=$M$3)</formula>
    </cfRule>
    <cfRule type="expression" priority="6" dxfId="2">
      <formula>OR(AND(ISNUMBER(D50),D50&gt;$M$3),D50="à revoir")</formula>
    </cfRule>
  </conditionalFormatting>
  <dataValidations count="2">
    <dataValidation sqref="C10:C19" showDropDown="0" showInputMessage="0" showErrorMessage="0" allowBlank="1" errorTitle="Taux affectable" error="Saisir un pourcentage entre 0 % et 100 %." type="decimal" operator="between">
      <formula1>0</formula1>
      <formula2>1</formula2>
    </dataValidation>
    <dataValidation sqref="D10:O19 D23:O32" showDropDown="0" showInputMessage="0" showErrorMessage="0" allowBlank="1" errorTitle="Jours" error="Saisir un nombre de jours entre 0 et 7." type="decimal" operator="between">
      <formula1>0</formula1>
      <formula2>7</formula2>
    </dataValidation>
  </dataValidations>
  <pageMargins left="0.75" right="0.75" top="1" bottom="1" header="0.5" footer="0.5"/>
  <pageSetup orientation="landscape" fitToHeight="0" fitToWidth="1"/>
  <drawing xmlns:r="http://schemas.openxmlformats.org/officeDocument/2006/relationships" r:id="rId1"/>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2026-10-10T10:33:28Z</dcterms:created>
  <dcterms:modified xsi:type="dcterms:W3CDTF">2026-10-10T10:33:28Z</dcterms:modified>
</cp:coreProperties>
</file>